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5\Plantilla Ejec. Presupuestaria RCM y CMT\"/>
    </mc:Choice>
  </mc:AlternateContent>
  <bookViews>
    <workbookView xWindow="-120" yWindow="-120" windowWidth="29040" windowHeight="15840"/>
  </bookViews>
  <sheets>
    <sheet name="31012025TVCLM" sheetId="1" r:id="rId1"/>
  </sheets>
  <definedNames>
    <definedName name="_xlnm.Print_Area" localSheetId="0">'31012025TVCLM'!$B$1:$M$236</definedName>
    <definedName name="_xlnm.Print_Titles" localSheetId="0">'31012025TVCLM'!$2:$3</definedName>
  </definedNames>
  <calcPr calcId="152511"/>
</workbook>
</file>

<file path=xl/calcChain.xml><?xml version="1.0" encoding="utf-8"?>
<calcChain xmlns="http://schemas.openxmlformats.org/spreadsheetml/2006/main">
  <c r="H54" i="1" l="1"/>
  <c r="H53" i="1"/>
  <c r="H52" i="1" s="1"/>
  <c r="H51" i="1" l="1"/>
  <c r="H128" i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<sst xmlns="http://schemas.openxmlformats.org/spreadsheetml/2006/main" count="223" uniqueCount="221">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</sst>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1"/>
  <sheetViews>
    <sheetView showGridLines="0" tabSelected="1" topLeftCell="A120" zoomScaleNormal="100" workbookViewId="0">
      <selection activeCell="H128" sqref="H128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45688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142033.95000000001</v>
      </c>
      <c r="I5" s="71"/>
      <c r="J5" s="71">
        <f>+J6+J15</f>
        <v>2380440</v>
      </c>
      <c r="K5" s="70"/>
      <c r="L5" s="69">
        <f t="shared" ref="L5:L68" si="0">IF(J5=0, ,+H5/J5)</f>
        <v>5.9667099359782233E-2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141410.95000000001</v>
      </c>
      <c r="I6" s="61"/>
      <c r="J6" s="61">
        <f>SUM(J7:J14)</f>
        <v>2368000</v>
      </c>
      <c r="K6" s="60"/>
      <c r="L6" s="59">
        <f t="shared" si="0"/>
        <v>5.9717461993243251E-2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141410.95000000001</v>
      </c>
      <c r="I7" s="50"/>
      <c r="J7" s="49">
        <v>2368000</v>
      </c>
      <c r="K7" s="48"/>
      <c r="L7" s="47">
        <f t="shared" si="0"/>
        <v>5.9717461993243251E-2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/>
      <c r="I8" s="50"/>
      <c r="J8" s="49"/>
      <c r="K8" s="48"/>
      <c r="L8" s="47">
        <f t="shared" si="0"/>
        <v>0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/>
      <c r="I10" s="50"/>
      <c r="J10" s="49"/>
      <c r="K10" s="48"/>
      <c r="L10" s="47">
        <f t="shared" si="0"/>
        <v>0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/>
      <c r="I14" s="50"/>
      <c r="J14" s="49"/>
      <c r="K14" s="48"/>
      <c r="L14" s="47">
        <f t="shared" si="0"/>
        <v>0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623</v>
      </c>
      <c r="I15" s="61"/>
      <c r="J15" s="61">
        <f>+J16</f>
        <v>12440</v>
      </c>
      <c r="K15" s="60"/>
      <c r="L15" s="59">
        <f t="shared" si="0"/>
        <v>5.0080385852090036E-2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623</v>
      </c>
      <c r="I16" s="50"/>
      <c r="J16" s="62">
        <v>12440</v>
      </c>
      <c r="K16" s="48"/>
      <c r="L16" s="47">
        <f t="shared" si="0"/>
        <v>5.0080385852090036E-2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-634475.55000000005</v>
      </c>
      <c r="I23" s="54"/>
      <c r="J23" s="54">
        <f>+J24+J30+J41</f>
        <v>-12149270</v>
      </c>
      <c r="K23" s="53"/>
      <c r="L23" s="52">
        <f t="shared" si="0"/>
        <v>5.2223347575615656E-2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-166849.90999999997</v>
      </c>
      <c r="I30" s="61"/>
      <c r="J30" s="61">
        <f>SUM(J31:J40)</f>
        <v>-4054890</v>
      </c>
      <c r="K30" s="60"/>
      <c r="L30" s="59">
        <f t="shared" si="0"/>
        <v>4.1147826451519022E-2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-146726.57999999999</v>
      </c>
      <c r="I31" s="50"/>
      <c r="J31" s="49">
        <f>-4288995+500000</f>
        <v>-3788995</v>
      </c>
      <c r="K31" s="48"/>
      <c r="L31" s="47">
        <f t="shared" si="0"/>
        <v>3.872440581209529E-2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-6858.21</v>
      </c>
      <c r="I32" s="50"/>
      <c r="J32" s="49">
        <v>-155115</v>
      </c>
      <c r="K32" s="48"/>
      <c r="L32" s="47">
        <f t="shared" si="0"/>
        <v>4.4213712406923893E-2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-13265.12</v>
      </c>
      <c r="I39" s="50"/>
      <c r="J39" s="49">
        <v>-110780</v>
      </c>
      <c r="K39" s="48"/>
      <c r="L39" s="47">
        <f t="shared" si="0"/>
        <v>0.11974291388337245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-467625.64</v>
      </c>
      <c r="I41" s="61"/>
      <c r="J41" s="61">
        <f>+J42</f>
        <v>-8094380</v>
      </c>
      <c r="K41" s="60"/>
      <c r="L41" s="59">
        <f t="shared" si="0"/>
        <v>5.7771644029561253E-2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-467625.64</v>
      </c>
      <c r="I42" s="50"/>
      <c r="J42" s="49">
        <v>-8094380</v>
      </c>
      <c r="K42" s="48"/>
      <c r="L42" s="47">
        <f t="shared" si="0"/>
        <v>5.7771644029561253E-2</v>
      </c>
      <c r="M42" s="41"/>
      <c r="N42" s="13"/>
    </row>
    <row r="43" spans="2:14" ht="30.75" customHeight="1" x14ac:dyDescent="0.2">
      <c r="B43" s="15"/>
      <c r="C43" s="45"/>
      <c r="E43" s="51"/>
      <c r="F43" s="83" t="s">
        <v>178</v>
      </c>
      <c r="G43" s="83"/>
      <c r="H43" s="61"/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3472885.92</v>
      </c>
      <c r="I51" s="54"/>
      <c r="J51" s="54">
        <f>+J52+J54</f>
        <v>49877010</v>
      </c>
      <c r="K51" s="53"/>
      <c r="L51" s="52">
        <f t="shared" si="0"/>
        <v>6.9628991794014911E-2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9617.4</v>
      </c>
      <c r="I52" s="61"/>
      <c r="J52" s="61">
        <f>+J53</f>
        <v>123440</v>
      </c>
      <c r="K52" s="60"/>
      <c r="L52" s="59">
        <f t="shared" si="0"/>
        <v>7.7911535968891762E-2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82">
        <f>265+6952.4+2400</f>
        <v>9617.4</v>
      </c>
      <c r="I53" s="50"/>
      <c r="J53" s="49">
        <v>123440</v>
      </c>
      <c r="K53" s="48"/>
      <c r="L53" s="47">
        <f t="shared" si="0"/>
        <v>7.7911535968891762E-2</v>
      </c>
      <c r="M53" s="41"/>
      <c r="N53" s="13"/>
    </row>
    <row r="54" spans="2:14" ht="24" customHeight="1" x14ac:dyDescent="0.2">
      <c r="B54" s="15"/>
      <c r="C54" s="45"/>
      <c r="E54" s="51"/>
      <c r="F54" s="83" t="s">
        <v>168</v>
      </c>
      <c r="G54" s="83"/>
      <c r="H54" s="61">
        <f>+H55+H56</f>
        <v>3463268.52</v>
      </c>
      <c r="I54" s="61"/>
      <c r="J54" s="61">
        <f>+J55+J56</f>
        <v>49753570</v>
      </c>
      <c r="K54" s="60"/>
      <c r="L54" s="59">
        <f t="shared" si="0"/>
        <v>6.9608442570050749E-2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3463268.52</v>
      </c>
      <c r="I55" s="50"/>
      <c r="J55" s="49">
        <v>49753570</v>
      </c>
      <c r="K55" s="48"/>
      <c r="L55" s="47">
        <f t="shared" si="0"/>
        <v>6.9608442570050749E-2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-1606169.72</v>
      </c>
      <c r="I58" s="54"/>
      <c r="J58" s="54">
        <f>+J59+J63</f>
        <v>-22170670</v>
      </c>
      <c r="K58" s="53"/>
      <c r="L58" s="52">
        <f t="shared" si="0"/>
        <v>7.244570055844049E-2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-1229820.07</v>
      </c>
      <c r="I59" s="61"/>
      <c r="J59" s="61">
        <f>+J60</f>
        <v>-17054360</v>
      </c>
      <c r="K59" s="60"/>
      <c r="L59" s="59">
        <f t="shared" si="0"/>
        <v>7.2111769072542159E-2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-1229820.07</v>
      </c>
      <c r="I60" s="50"/>
      <c r="J60" s="49">
        <v>-17054360</v>
      </c>
      <c r="K60" s="48"/>
      <c r="L60" s="47">
        <f t="shared" si="0"/>
        <v>7.2111769072542159E-2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-376349.64999999997</v>
      </c>
      <c r="I63" s="61"/>
      <c r="J63" s="61">
        <f>+J64</f>
        <v>-5116310</v>
      </c>
      <c r="K63" s="60"/>
      <c r="L63" s="59">
        <f t="shared" si="0"/>
        <v>7.3558805076314765E-2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-367555.17</v>
      </c>
      <c r="I64" s="50"/>
      <c r="J64" s="62">
        <v>-5116310</v>
      </c>
      <c r="K64" s="48"/>
      <c r="L64" s="47">
        <f t="shared" si="0"/>
        <v>7.1839894377002167E-2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-8794.48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-1046980.93</v>
      </c>
      <c r="I72" s="54"/>
      <c r="J72" s="54">
        <f>+J73+J84+J89</f>
        <v>-13896705</v>
      </c>
      <c r="K72" s="53"/>
      <c r="L72" s="52">
        <f t="shared" si="1"/>
        <v>7.5340228493013278E-2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-1046980.93</v>
      </c>
      <c r="I73" s="61"/>
      <c r="J73" s="85">
        <f>SUM(J74:J83)</f>
        <v>-13886765</v>
      </c>
      <c r="K73" s="60"/>
      <c r="L73" s="59">
        <f t="shared" si="1"/>
        <v>7.5394156234371359E-2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-39.6</v>
      </c>
      <c r="I74" s="50"/>
      <c r="J74" s="86">
        <v>-22600</v>
      </c>
      <c r="K74" s="48"/>
      <c r="L74" s="47">
        <f t="shared" si="1"/>
        <v>1.752212389380531E-3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-24395.759999999998</v>
      </c>
      <c r="I75" s="50"/>
      <c r="J75" s="86">
        <v>-241505</v>
      </c>
      <c r="K75" s="48"/>
      <c r="L75" s="47">
        <f t="shared" si="1"/>
        <v>0.10101554833233266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-42083.040000000001</v>
      </c>
      <c r="I76" s="50"/>
      <c r="J76" s="86">
        <v>-533026</v>
      </c>
      <c r="K76" s="48"/>
      <c r="L76" s="47">
        <f t="shared" si="1"/>
        <v>7.8951195626479759E-2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-55537.760000000002</v>
      </c>
      <c r="I77" s="50"/>
      <c r="J77" s="86">
        <v>-500000</v>
      </c>
      <c r="K77" s="48"/>
      <c r="L77" s="47">
        <f t="shared" si="1"/>
        <v>0.11107552000000001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-492455.95</v>
      </c>
      <c r="I78" s="50"/>
      <c r="J78" s="86">
        <v>-6765981</v>
      </c>
      <c r="K78" s="48"/>
      <c r="L78" s="47">
        <f t="shared" si="1"/>
        <v>7.2784116597430587E-2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0</v>
      </c>
      <c r="I79" s="50"/>
      <c r="J79" s="86">
        <v>-55740</v>
      </c>
      <c r="K79" s="48"/>
      <c r="L79" s="47">
        <f t="shared" si="1"/>
        <v>0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-816.03</v>
      </c>
      <c r="I80" s="50"/>
      <c r="J80" s="86">
        <v>-14531</v>
      </c>
      <c r="K80" s="48"/>
      <c r="L80" s="47">
        <f t="shared" si="1"/>
        <v>5.6157869382699052E-2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-3192</v>
      </c>
      <c r="I81" s="50"/>
      <c r="J81" s="86">
        <v>-50000</v>
      </c>
      <c r="K81" s="48"/>
      <c r="L81" s="47">
        <f t="shared" si="1"/>
        <v>6.3839999999999994E-2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-417260.9</v>
      </c>
      <c r="I82" s="50"/>
      <c r="J82" s="86">
        <v>-5353382</v>
      </c>
      <c r="K82" s="48"/>
      <c r="L82" s="47">
        <f t="shared" si="1"/>
        <v>7.7943419692448626E-2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-11199.89</v>
      </c>
      <c r="I83" s="50"/>
      <c r="J83" s="86">
        <v>-350000</v>
      </c>
      <c r="K83" s="48"/>
      <c r="L83" s="47">
        <f t="shared" si="1"/>
        <v>3.1999685714285714E-2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0</v>
      </c>
      <c r="I84" s="61"/>
      <c r="J84" s="61">
        <f>SUM(J85:J88)</f>
        <v>-9940</v>
      </c>
      <c r="K84" s="60"/>
      <c r="L84" s="59">
        <f t="shared" si="1"/>
        <v>0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/>
      <c r="I85" s="50"/>
      <c r="J85" s="62">
        <v>-9940</v>
      </c>
      <c r="K85" s="48"/>
      <c r="L85" s="47">
        <f t="shared" si="1"/>
        <v>0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/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/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3" t="s">
        <v>134</v>
      </c>
      <c r="G89" s="83"/>
      <c r="H89" s="61">
        <v>0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/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-62996.15</v>
      </c>
      <c r="I98" s="54"/>
      <c r="J98" s="87">
        <f>SUM(J99:J101)</f>
        <v>-794475</v>
      </c>
      <c r="K98" s="53"/>
      <c r="L98" s="52">
        <f t="shared" si="1"/>
        <v>7.9292803423644545E-2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-5597.79</v>
      </c>
      <c r="I99" s="50"/>
      <c r="J99" s="86">
        <v>-99739</v>
      </c>
      <c r="K99" s="48"/>
      <c r="L99" s="47">
        <f t="shared" si="1"/>
        <v>5.6124384643920631E-2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-57398.36</v>
      </c>
      <c r="I100" s="50"/>
      <c r="J100" s="86">
        <v>-694736</v>
      </c>
      <c r="K100" s="48"/>
      <c r="L100" s="47">
        <f t="shared" si="1"/>
        <v>8.2618951659335346E-2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62996.15</v>
      </c>
      <c r="I102" s="54"/>
      <c r="J102" s="54">
        <f>+J103</f>
        <v>794470</v>
      </c>
      <c r="K102" s="53"/>
      <c r="L102" s="52">
        <f t="shared" si="1"/>
        <v>7.9293302453207801E-2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62996.15</v>
      </c>
      <c r="I103" s="50"/>
      <c r="J103" s="62">
        <v>794470</v>
      </c>
      <c r="K103" s="48"/>
      <c r="L103" s="47">
        <f t="shared" si="1"/>
        <v>7.9293302453207801E-2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0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6" x14ac:dyDescent="0.2">
      <c r="B125" s="15"/>
      <c r="C125" s="45"/>
      <c r="E125" s="51"/>
      <c r="F125" s="51"/>
      <c r="G125" s="4" t="s">
        <v>99</v>
      </c>
      <c r="H125" s="49">
        <v>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+H5+H17+H21+H23+H51+H58+H72+H98+H102+H124+H109</f>
        <v>327293.66999999981</v>
      </c>
      <c r="I128" s="44"/>
      <c r="J128" s="44">
        <f>+J5+J17+J21+J23+J51+J58+J72+J98+J102</f>
        <v>4040800</v>
      </c>
      <c r="K128" s="43"/>
      <c r="L128" s="42">
        <f t="shared" si="1"/>
        <v>8.0997245594931655E-2</v>
      </c>
      <c r="M128" s="41"/>
      <c r="N128" s="13"/>
      <c r="P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6039.66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6039.66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6039.66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6039.66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0</v>
      </c>
      <c r="I155" s="54"/>
      <c r="J155" s="54">
        <f>+J156+J169</f>
        <v>-38120</v>
      </c>
      <c r="K155" s="53"/>
      <c r="L155" s="52">
        <f t="shared" si="2"/>
        <v>0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0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/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3" t="s">
        <v>32</v>
      </c>
      <c r="G194" s="83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0</v>
      </c>
      <c r="I197" s="54"/>
      <c r="J197" s="54">
        <f>+J198</f>
        <v>-2680</v>
      </c>
      <c r="K197" s="53"/>
      <c r="L197" s="52">
        <f t="shared" ref="L197:L220" si="3">IF(J197=0, ,+H197/J197)</f>
        <v>0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/>
      <c r="I198" s="50"/>
      <c r="J198" s="62">
        <v>-2680</v>
      </c>
      <c r="K198" s="48"/>
      <c r="L198" s="47">
        <f t="shared" si="3"/>
        <v>0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/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-333333.33</v>
      </c>
      <c r="I200" s="54"/>
      <c r="J200" s="54">
        <f>+J201</f>
        <v>-4000000</v>
      </c>
      <c r="K200" s="53"/>
      <c r="L200" s="52">
        <f t="shared" si="3"/>
        <v>8.333333250000001E-2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-333333.33</v>
      </c>
      <c r="I201" s="61"/>
      <c r="J201" s="61">
        <f>+J202</f>
        <v>-4000000</v>
      </c>
      <c r="K201" s="60"/>
      <c r="L201" s="59">
        <f t="shared" si="3"/>
        <v>8.333333250000001E-2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-333333.33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-327293.67000000004</v>
      </c>
      <c r="I219" s="44"/>
      <c r="J219" s="44">
        <f>+J130+J155+J186+J197+J200</f>
        <v>-4040800</v>
      </c>
      <c r="K219" s="43"/>
      <c r="L219" s="42">
        <f t="shared" si="3"/>
        <v>8.099724559493171E-2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0</v>
      </c>
      <c r="I221" s="44"/>
      <c r="J221" s="44">
        <f>+J128+J219</f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/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4" t="s">
        <v>2</v>
      </c>
      <c r="E229" s="84"/>
      <c r="F229" s="84"/>
      <c r="G229" s="84"/>
      <c r="H229" s="44">
        <f>+H221+H223</f>
        <v>0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3677916.02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6.93267278545244E-2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headerFooter>
    <oddHeader xml:space="preserve">&amp;L&amp;G&amp;R&amp;"-,Negrita"&amp;10TELEVISIÓN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31012025TVCLM</vt:lpstr>
      <vt:lpstr>'31012025TVCLM'!Área_de_impresión</vt:lpstr>
      <vt:lpstr>'31012025TVCLM'!Títulos_a_imprimir</vt:lpstr>
    </vt:vector>
  </TitlesOfParts>
  <Company>Ente Público RTVCM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Usuario de Windows</cp:lastModifiedBy>
  <cp:lastPrinted>2023-05-10T07:58:58Z</cp:lastPrinted>
  <dcterms:created xsi:type="dcterms:W3CDTF">2020-02-18T12:25:45Z</dcterms:created>
  <dcterms:modified xsi:type="dcterms:W3CDTF">2025-02-12T10:52:51Z</dcterms:modified>
</cp:coreProperties>
</file>